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Orçamento Sintético" sheetId="1" state="visible" r:id="rId1"/>
  </sheets>
  <calcPr/>
</workbook>
</file>

<file path=xl/sharedStrings.xml><?xml version="1.0" encoding="utf-8"?>
<sst xmlns="http://schemas.openxmlformats.org/spreadsheetml/2006/main" count="71" uniqueCount="71">
  <si>
    <t>Obra</t>
  </si>
  <si>
    <t>Bancos</t>
  </si>
  <si>
    <t>B.D.I.</t>
  </si>
  <si>
    <t xml:space="preserve">Encargos Sociais</t>
  </si>
  <si>
    <t xml:space="preserve">Projeto Elétrico da Iluminação Pública dos Canteiros Centrais das Avenidas Alfredo Steglich</t>
  </si>
  <si>
    <t xml:space="preserve">SINAPI - 07/2023 - Rio Grande do Sul
</t>
  </si>
  <si>
    <t>21,77%</t>
  </si>
  <si>
    <t xml:space="preserve">Não Desonerado: 
Horista: 112,77%
Mensalista: 69,88%</t>
  </si>
  <si>
    <t xml:space="preserve"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</si>
  <si>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</si>
  <si>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</si>
  <si>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</si>
  <si>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</si>
  <si>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</si>
  <si>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</si>
  <si>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 xml:space="preserve">Valor Unit</t>
  </si>
  <si>
    <t xml:space="preserve">Valor Unit com BDI</t>
  </si>
  <si>
    <t>Total</t>
  </si>
  <si>
    <t xml:space="preserve">Peso (%)</t>
  </si>
  <si>
    <t xml:space="preserve">M. O.</t>
  </si>
  <si>
    <t>MAT.</t>
  </si>
  <si>
    <t xml:space="preserve"> 1 </t>
  </si>
  <si>
    <t xml:space="preserve">AVENIDA ALFREDO STEGLICH</t>
  </si>
  <si>
    <t xml:space="preserve"> 1.1 </t>
  </si>
  <si>
    <t>INFRAESTRUTURA</t>
  </si>
  <si>
    <t xml:space="preserve"> 1.1.1 </t>
  </si>
  <si>
    <t xml:space="preserve"> CPS - 34 </t>
  </si>
  <si>
    <t>Próprio</t>
  </si>
  <si>
    <t xml:space="preserve">Poste de aço galvanizado a fogo, 11 m de altura, parede grossa, do tipo duplo curvo com base e chumbador. Obs: o chumbador deve ser de 5/8 de diâmetro e fornecido com 02 porcas e duas arruelas de pressão. INSTALAÇÃO.</t>
  </si>
  <si>
    <t>UN</t>
  </si>
  <si>
    <t xml:space="preserve"> 1.1.2 </t>
  </si>
  <si>
    <t xml:space="preserve"> CPS - 35 </t>
  </si>
  <si>
    <t xml:space="preserve">SUBSTITUIÇÃO DE PÉTALA DE POSTE CONICO CURVO DUPLO, METÁLICO DE 9 MÉTROS DE ALTURA. INSTALAÇÃO</t>
  </si>
  <si>
    <t xml:space="preserve"> 1.1.3 </t>
  </si>
  <si>
    <t xml:space="preserve"> 97661 </t>
  </si>
  <si>
    <t>SINAPI</t>
  </si>
  <si>
    <t xml:space="preserve">REMOÇÃO DE CABOS ELÉTRICOS, DE FORMA MANUAL, SEM REAPROVEITAMENTO. AF_12/2017</t>
  </si>
  <si>
    <t>M</t>
  </si>
  <si>
    <t xml:space="preserve"> 1.1.4 </t>
  </si>
  <si>
    <t xml:space="preserve"> 97664 </t>
  </si>
  <si>
    <t xml:space="preserve">REMOÇÃO DE ACESSÓRIOS, DE FORMA MANUAL, SEM REAPROVEITAMENTO. AF_12/2017</t>
  </si>
  <si>
    <t xml:space="preserve"> 1.2 </t>
  </si>
  <si>
    <t xml:space="preserve">REDE DO CANTEIRO CENTRAL</t>
  </si>
  <si>
    <t xml:space="preserve"> 1.2.1 </t>
  </si>
  <si>
    <t xml:space="preserve"> 101538 </t>
  </si>
  <si>
    <t xml:space="preserve">ARMAÇÃO SECUNDÁRIA, COM 1 ESTRIBO E 1 ISOLADOR - FORNECIMENTO E INSTALAÇÃO. AF_07/2020</t>
  </si>
  <si>
    <t xml:space="preserve"> 1.2.2 </t>
  </si>
  <si>
    <t xml:space="preserve"> 101555 </t>
  </si>
  <si>
    <t xml:space="preserve">ALÇA PREFORMADA DE DISTRIBUIÇÃO, EM  AÇO GALVANIZADO, AWG 4 - FORNECIMENTO E INSTALAÇÃO. AF_07/2020</t>
  </si>
  <si>
    <t xml:space="preserve"> 1.2.3 </t>
  </si>
  <si>
    <t xml:space="preserve"> CPS - 10 </t>
  </si>
  <si>
    <t xml:space="preserve">INSTALAÇÃO DE CABO AL. DUPLEX 1X10+10,00MM XLPE PRETO C/ NEUTRO NU</t>
  </si>
  <si>
    <t xml:space="preserve"> 1.2.4 </t>
  </si>
  <si>
    <t xml:space="preserve"> CPS - 04 </t>
  </si>
  <si>
    <t xml:space="preserve">INSTALAÇÃO DE GRAMPO PARALELO METALICO PARA CABO DE 6 A 50 MM2, COM 2 PARAFUSOS</t>
  </si>
  <si>
    <t xml:space="preserve"> 1.2.5 </t>
  </si>
  <si>
    <t xml:space="preserve"> CPS - 02 </t>
  </si>
  <si>
    <t xml:space="preserve">CONECTOR PERFURANTE, PARA REDES AÉREAS DE DISTRIBUIÇÃO DE ENERGIA ELÉTRICA DE BAIXA TENSÃO - FORNECIMENTO E INSTALAÇÃO</t>
  </si>
  <si>
    <t xml:space="preserve"> 1.3 </t>
  </si>
  <si>
    <t xml:space="preserve">PROTEÇÃO ELÉTRICA</t>
  </si>
  <si>
    <t xml:space="preserve"> 1.3.1 </t>
  </si>
  <si>
    <t xml:space="preserve"> CPS - 06 </t>
  </si>
  <si>
    <t xml:space="preserve">Sistema de proteção 01</t>
  </si>
  <si>
    <t xml:space="preserve"> 1.3.2 </t>
  </si>
  <si>
    <t xml:space="preserve"> 92979 </t>
  </si>
  <si>
    <t xml:space="preserve">CABO DE COBRE FLEXÍVEL ISOLADO, 10 MM², ANTI-CHAMA 450/750 V, PARA DISTRIBUIÇÃO - FORNECIMENTO E INSTALAÇÃO. AF_12/2015</t>
  </si>
  <si>
    <t xml:space="preserve">Totais -&gt;</t>
  </si>
  <si>
    <t xml:space="preserve">Total sem BDI</t>
  </si>
  <si>
    <t xml:space="preserve">Total do BDI</t>
  </si>
  <si>
    <t xml:space="preserve">Total Geral</t>
  </si>
  <si>
    <t xml:space="preserve">_______________________________________________________________
Saul Vione Winik
Setor de Engenharia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</si>
</sst>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\ %"/>
  </numFmts>
  <fonts count="7">
    <font>
      <sz val="11.000000"/>
      <color theme="1"/>
      <name val="Arial"/>
    </font>
    <font>
      <b/>
      <sz val="11.000000"/>
      <name val="Arial"/>
    </font>
    <font>
      <b/>
      <sz val="10.000000"/>
      <name val="Arial"/>
    </font>
    <font>
      <b/>
      <sz val="10.000000"/>
      <color indexed="64"/>
      <name val="Arial"/>
    </font>
    <font>
      <sz val="10.000000"/>
      <color indexed="64"/>
      <name val="Arial"/>
    </font>
    <font>
      <sz val="11.000000"/>
      <color theme="0" tint="-0.049989318521683403"/>
      <name val="Arial"/>
    </font>
    <font>
      <sz val="10.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rgb="FFD8ECF6"/>
        <bgColor rgb="FFD8ECF6"/>
      </patternFill>
    </fill>
    <fill>
      <patternFill patternType="solid">
        <fgColor rgb="FFDFF0D8"/>
        <bgColor rgb="FFDFF0D8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 style="none"/>
    </border>
    <border>
      <left style="thin">
        <color rgb="FFCCCCCC"/>
      </left>
      <right style="none"/>
      <top style="thin">
        <color rgb="FFCCCCCC"/>
      </top>
      <bottom style="thin">
        <color rgb="FFCCCCCC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none"/>
      <right style="thin">
        <color theme="1"/>
      </right>
      <top style="none"/>
      <bottom style="none"/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</borders>
  <cellStyleXfs count="1">
    <xf fontId="0" fillId="0" borderId="0" numFmtId="0" applyNumberFormat="1" applyFont="1" applyFill="1" applyBorder="1"/>
  </cellStyleXfs>
  <cellXfs count="33">
    <xf fontId="0" fillId="0" borderId="0" numFmtId="0" xfId="0"/>
    <xf fontId="1" fillId="2" borderId="0" numFmtId="0" xfId="0" applyFont="1" applyFill="1" applyAlignment="1">
      <alignment horizontal="left" vertical="top" wrapText="1"/>
    </xf>
    <xf fontId="2" fillId="2" borderId="0" numFmtId="0" xfId="0" applyFont="1" applyFill="1" applyAlignment="1">
      <alignment horizontal="left" vertical="top" wrapText="1"/>
    </xf>
    <xf fontId="1" fillId="2" borderId="0" numFmtId="0" xfId="0" applyFont="1" applyFill="1" applyAlignment="1">
      <alignment horizontal="center" wrapText="1"/>
    </xf>
    <xf fontId="0" fillId="0" borderId="0" numFmtId="0" xfId="0"/>
    <xf fontId="1" fillId="2" borderId="1" numFmtId="0" xfId="0" applyFont="1" applyFill="1" applyBorder="1" applyAlignment="1">
      <alignment horizontal="left" vertical="top" wrapText="1"/>
    </xf>
    <xf fontId="1" fillId="2" borderId="1" numFmtId="0" xfId="0" applyFont="1" applyFill="1" applyBorder="1" applyAlignment="1">
      <alignment horizontal="right" vertical="top" wrapText="1"/>
    </xf>
    <xf fontId="1" fillId="2" borderId="1" numFmtId="0" xfId="0" applyFont="1" applyFill="1" applyBorder="1" applyAlignment="1">
      <alignment horizontal="center" vertical="top" wrapText="1"/>
    </xf>
    <xf fontId="3" fillId="3" borderId="1" numFmtId="0" xfId="0" applyFont="1" applyFill="1" applyBorder="1" applyAlignment="1">
      <alignment horizontal="left" vertical="top" wrapText="1"/>
    </xf>
    <xf fontId="3" fillId="3" borderId="1" numFmtId="0" xfId="0" applyFont="1" applyFill="1" applyBorder="1" applyAlignment="1">
      <alignment horizontal="right" vertical="top" wrapText="1"/>
    </xf>
    <xf fontId="3" fillId="3" borderId="1" numFmtId="4" xfId="0" applyNumberFormat="1" applyFont="1" applyFill="1" applyBorder="1" applyAlignment="1">
      <alignment horizontal="right" vertical="top" wrapText="1"/>
    </xf>
    <xf fontId="3" fillId="3" borderId="1" numFmtId="160" xfId="0" applyNumberFormat="1" applyFont="1" applyFill="1" applyBorder="1" applyAlignment="1">
      <alignment horizontal="right" vertical="top" wrapText="1"/>
    </xf>
    <xf fontId="4" fillId="4" borderId="1" numFmtId="0" xfId="0" applyFont="1" applyFill="1" applyBorder="1" applyAlignment="1">
      <alignment horizontal="left" vertical="top" wrapText="1"/>
    </xf>
    <xf fontId="4" fillId="4" borderId="1" numFmtId="0" xfId="0" applyFont="1" applyFill="1" applyBorder="1" applyAlignment="1">
      <alignment horizontal="right" vertical="top" wrapText="1"/>
    </xf>
    <xf fontId="4" fillId="4" borderId="1" numFmtId="0" xfId="0" applyFont="1" applyFill="1" applyBorder="1" applyAlignment="1">
      <alignment horizontal="center" vertical="top" wrapText="1"/>
    </xf>
    <xf fontId="4" fillId="4" borderId="1" numFmtId="4" xfId="0" applyNumberFormat="1" applyFont="1" applyFill="1" applyBorder="1" applyAlignment="1">
      <alignment horizontal="right" vertical="top" wrapText="1"/>
    </xf>
    <xf fontId="4" fillId="4" borderId="2" numFmtId="160" xfId="0" applyNumberFormat="1" applyFont="1" applyFill="1" applyBorder="1" applyAlignment="1">
      <alignment horizontal="right" vertical="top" wrapText="1"/>
    </xf>
    <xf fontId="5" fillId="0" borderId="3" numFmtId="0" xfId="0" applyFont="1" applyBorder="1"/>
    <xf fontId="5" fillId="0" borderId="4" numFmtId="0" xfId="0" applyFont="1" applyBorder="1"/>
    <xf fontId="5" fillId="0" borderId="5" numFmtId="0" xfId="0" applyFont="1" applyBorder="1"/>
    <xf fontId="5" fillId="0" borderId="6" numFmtId="0" xfId="0" applyFont="1" applyBorder="1"/>
    <xf fontId="5" fillId="0" borderId="0" numFmtId="0" xfId="0" applyFont="1"/>
    <xf fontId="5" fillId="0" borderId="7" numFmtId="0" xfId="0" applyFont="1" applyBorder="1"/>
    <xf fontId="3" fillId="3" borderId="2" numFmtId="160" xfId="0" applyNumberFormat="1" applyFont="1" applyFill="1" applyBorder="1" applyAlignment="1">
      <alignment horizontal="right" vertical="top" wrapText="1"/>
    </xf>
    <xf fontId="5" fillId="0" borderId="0" numFmtId="0" xfId="0" applyFont="1">
      <protection hidden="0" locked="1"/>
    </xf>
    <xf fontId="5" fillId="0" borderId="8" numFmtId="0" xfId="0" applyFont="1" applyBorder="1"/>
    <xf fontId="5" fillId="0" borderId="9" numFmtId="0" xfId="0" applyFont="1" applyBorder="1">
      <protection hidden="0" locked="1"/>
    </xf>
    <xf fontId="5" fillId="0" borderId="10" numFmtId="0" xfId="0" applyFont="1" applyBorder="1"/>
    <xf fontId="2" fillId="2" borderId="0" numFmtId="0" xfId="0" applyFont="1" applyFill="1" applyAlignment="1">
      <alignment horizontal="right" vertical="top" wrapText="1"/>
    </xf>
    <xf fontId="2" fillId="2" borderId="0" numFmtId="4" xfId="0" applyNumberFormat="1" applyFont="1" applyFill="1" applyAlignment="1">
      <alignment horizontal="right" vertical="top" wrapText="1"/>
    </xf>
    <xf fontId="6" fillId="2" borderId="0" numFmtId="0" xfId="0" applyFont="1" applyFill="1" applyAlignment="1">
      <alignment horizontal="center" vertical="top" wrapText="1"/>
    </xf>
    <xf fontId="6" fillId="2" borderId="0" numFmtId="0" xfId="0" applyFont="1" applyFill="1" applyAlignment="1">
      <alignment horizontal="left" vertical="top" wrapText="1"/>
    </xf>
    <xf fontId="2" fillId="2" borderId="0" numFmt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0</xdr:colOff>
      <xdr:row>0</xdr:row>
      <xdr:rowOff>0</xdr:rowOff>
    </xdr:from>
    <xdr:ext cx="1333500" cy="1314450"/>
    <xdr:pic>
      <xdr:nvPicPr>
        <xdr:cNvPr id="2" name="Imagem 1"/>
        <xdr:cNvPicPr>
          <a:picLocks noChangeAspect="1" noMove="1" noSelect="1"/>
        </xdr:cNvPicPr>
      </xdr:nvPicPr>
      <xdr:blipFill>
        <a:blip r:embed="rId1"/>
        <a:stretch/>
      </xdr:blipFill>
      <xdr:spPr bwMode="auto"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RowHeight="14.25"/>
  <cols>
    <col bestFit="1" customWidth="1" min="1" max="3" width="10"/>
    <col bestFit="1" customWidth="1" min="4" max="4" width="60"/>
    <col bestFit="1" customWidth="1" min="5" max="5" width="5"/>
    <col bestFit="1" customWidth="1" min="6" max="14" width="10"/>
  </cols>
  <sheetData>
    <row r="1" ht="15">
      <c r="A1" s="1"/>
      <c r="B1" s="1"/>
      <c r="C1" s="1"/>
      <c r="D1" s="1" t="s">
        <v>0</v>
      </c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/>
    </row>
    <row r="2" ht="80.099999999999994" customHeight="1">
      <c r="A2" s="2"/>
      <c r="B2" s="2"/>
      <c r="C2" s="2"/>
      <c r="D2" s="2" t="s">
        <v>4</v>
      </c>
      <c r="E2" s="2" t="s">
        <v>5</v>
      </c>
      <c r="F2" s="2"/>
      <c r="G2" s="2"/>
      <c r="H2" s="2" t="s">
        <v>6</v>
      </c>
      <c r="I2" s="2"/>
      <c r="J2" s="2"/>
      <c r="K2" s="2" t="s">
        <v>7</v>
      </c>
      <c r="L2" s="2"/>
      <c r="M2" s="2"/>
      <c r="N2" s="2"/>
    </row>
    <row r="3" ht="1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" customHeight="1">
      <c r="A4" s="5" t="s">
        <v>9</v>
      </c>
      <c r="B4" s="6" t="s">
        <v>10</v>
      </c>
      <c r="C4" s="5" t="s">
        <v>11</v>
      </c>
      <c r="D4" s="5" t="s">
        <v>12</v>
      </c>
      <c r="E4" s="7" t="s">
        <v>13</v>
      </c>
      <c r="F4" s="6" t="s">
        <v>14</v>
      </c>
      <c r="G4" s="6" t="s">
        <v>15</v>
      </c>
      <c r="H4" s="7" t="s">
        <v>16</v>
      </c>
      <c r="I4" s="5"/>
      <c r="J4" s="5"/>
      <c r="K4" s="7" t="s">
        <v>17</v>
      </c>
      <c r="L4" s="5"/>
      <c r="M4" s="5"/>
      <c r="N4" s="6" t="s">
        <v>18</v>
      </c>
    </row>
    <row r="5" ht="15" customHeight="1">
      <c r="A5" s="6"/>
      <c r="B5" s="6"/>
      <c r="C5" s="6"/>
      <c r="D5" s="6"/>
      <c r="E5" s="6"/>
      <c r="F5" s="6"/>
      <c r="G5" s="6"/>
      <c r="H5" s="6" t="s">
        <v>19</v>
      </c>
      <c r="I5" s="6" t="s">
        <v>20</v>
      </c>
      <c r="J5" s="6" t="s">
        <v>17</v>
      </c>
      <c r="K5" s="6" t="s">
        <v>19</v>
      </c>
      <c r="L5" s="6" t="s">
        <v>20</v>
      </c>
      <c r="M5" s="6" t="s">
        <v>17</v>
      </c>
      <c r="N5" s="6"/>
    </row>
    <row r="6" ht="24" customHeight="1">
      <c r="A6" s="8" t="s">
        <v>21</v>
      </c>
      <c r="B6" s="8"/>
      <c r="C6" s="8"/>
      <c r="D6" s="8" t="s">
        <v>22</v>
      </c>
      <c r="E6" s="8"/>
      <c r="F6" s="9"/>
      <c r="G6" s="8"/>
      <c r="H6" s="8"/>
      <c r="I6" s="8"/>
      <c r="J6" s="8"/>
      <c r="K6" s="8"/>
      <c r="L6" s="8"/>
      <c r="M6" s="10">
        <f>M7+M12+M18</f>
        <v>30549.560183999998</v>
      </c>
      <c r="N6" s="11">
        <f>N7+N12+N18</f>
        <v>1</v>
      </c>
    </row>
    <row r="7" ht="24" customHeight="1">
      <c r="A7" s="8" t="s">
        <v>23</v>
      </c>
      <c r="B7" s="8"/>
      <c r="C7" s="8"/>
      <c r="D7" s="8" t="s">
        <v>24</v>
      </c>
      <c r="E7" s="8"/>
      <c r="F7" s="9"/>
      <c r="G7" s="8"/>
      <c r="H7" s="8"/>
      <c r="I7" s="8"/>
      <c r="J7" s="8"/>
      <c r="K7" s="8"/>
      <c r="L7" s="8"/>
      <c r="M7" s="10">
        <f>SUM(M8:M11)</f>
        <v>2877.2546220000004</v>
      </c>
      <c r="N7" s="11">
        <f>M7/$M$21</f>
        <v>9.4183176604517249e-002</v>
      </c>
    </row>
    <row r="8" ht="65.099999999999994" customHeight="1">
      <c r="A8" s="12" t="s">
        <v>25</v>
      </c>
      <c r="B8" s="13" t="s">
        <v>26</v>
      </c>
      <c r="C8" s="12" t="s">
        <v>27</v>
      </c>
      <c r="D8" s="12" t="s">
        <v>28</v>
      </c>
      <c r="E8" s="14" t="s">
        <v>29</v>
      </c>
      <c r="F8" s="13">
        <v>5</v>
      </c>
      <c r="G8" s="15">
        <v>188.81</v>
      </c>
      <c r="H8" s="15">
        <f>$G8*(1+$H$2)*P8</f>
        <v>158.18262796749599</v>
      </c>
      <c r="I8" s="15">
        <f>$G8*(1+$H$2)*Q8</f>
        <v>71.731309032504015</v>
      </c>
      <c r="J8" s="15">
        <f>I8+H8</f>
        <v>229.913937</v>
      </c>
      <c r="K8" s="15">
        <f>H8*F8</f>
        <v>790.91313983748</v>
      </c>
      <c r="L8" s="15">
        <f>I8*F8</f>
        <v>358.65654516252005</v>
      </c>
      <c r="M8" s="15">
        <f>L8+K8</f>
        <v>1149.5696849999999</v>
      </c>
      <c r="N8" s="16">
        <f>M8/$M$21</f>
        <v>3.7629663997653051e-002</v>
      </c>
      <c r="O8" s="17">
        <f>F8*G8</f>
        <v>944.04999999999995</v>
      </c>
      <c r="P8" s="18">
        <v>0.68800799999999995</v>
      </c>
      <c r="Q8" s="19">
        <f>1-P8</f>
        <v>0.31199200000000005</v>
      </c>
    </row>
    <row r="9" ht="26.100000000000001" customHeight="1">
      <c r="A9" s="12" t="s">
        <v>30</v>
      </c>
      <c r="B9" s="13" t="s">
        <v>31</v>
      </c>
      <c r="C9" s="12" t="s">
        <v>27</v>
      </c>
      <c r="D9" s="12" t="s">
        <v>32</v>
      </c>
      <c r="E9" s="14" t="s">
        <v>29</v>
      </c>
      <c r="F9" s="13">
        <v>1</v>
      </c>
      <c r="G9" s="15">
        <v>188.81</v>
      </c>
      <c r="H9" s="15">
        <f>$G9*(1+$H$2)*P9</f>
        <v>158.18262796749599</v>
      </c>
      <c r="I9" s="15">
        <f>$G9*(1+$H$2)*Q9</f>
        <v>71.731309032504015</v>
      </c>
      <c r="J9" s="15">
        <f>I9+H9</f>
        <v>229.913937</v>
      </c>
      <c r="K9" s="15">
        <f>H9*F9</f>
        <v>158.18262796749599</v>
      </c>
      <c r="L9" s="15">
        <f>I9*F9</f>
        <v>71.731309032504015</v>
      </c>
      <c r="M9" s="15">
        <f>L9+K9</f>
        <v>229.913937</v>
      </c>
      <c r="N9" s="16">
        <f>M9/$M$21</f>
        <v>7.5259327995306109e-003</v>
      </c>
      <c r="O9" s="20">
        <f>F9*G9</f>
        <v>188.81</v>
      </c>
      <c r="P9" s="21">
        <v>0.68800799999999995</v>
      </c>
      <c r="Q9" s="22">
        <f>1-P9</f>
        <v>0.31199200000000005</v>
      </c>
    </row>
    <row r="10" ht="26.100000000000001" customHeight="1">
      <c r="A10" s="12" t="s">
        <v>33</v>
      </c>
      <c r="B10" s="13" t="s">
        <v>34</v>
      </c>
      <c r="C10" s="12" t="s">
        <v>35</v>
      </c>
      <c r="D10" s="12" t="s">
        <v>36</v>
      </c>
      <c r="E10" s="14" t="s">
        <v>37</v>
      </c>
      <c r="F10" s="13">
        <v>500</v>
      </c>
      <c r="G10" s="15">
        <v>0.66000000000000003</v>
      </c>
      <c r="H10" s="15">
        <f>$G10*(1+$H$2)*P10</f>
        <v>0.61280752500000002</v>
      </c>
      <c r="I10" s="15">
        <f>$G10*(1+$H$2)*Q10</f>
        <v>0.19087447500000004</v>
      </c>
      <c r="J10" s="15">
        <f>I10+H10</f>
        <v>0.80368200000000001</v>
      </c>
      <c r="K10" s="15">
        <f>H10*F10</f>
        <v>306.40376250000003</v>
      </c>
      <c r="L10" s="15">
        <f>I10*F10</f>
        <v>95.437237500000023</v>
      </c>
      <c r="M10" s="15">
        <f>L10+K10</f>
        <v>401.84100000000007</v>
      </c>
      <c r="N10" s="16">
        <f>M10/$M$21</f>
        <v>1.3153740923918765e-002</v>
      </c>
      <c r="O10" s="20">
        <f>F10*G10</f>
        <v>330</v>
      </c>
      <c r="P10" s="21">
        <v>0.76249999999999996</v>
      </c>
      <c r="Q10" s="22">
        <f>1-P10</f>
        <v>0.23750000000000004</v>
      </c>
    </row>
    <row r="11" ht="26.100000000000001" customHeight="1">
      <c r="A11" s="12" t="s">
        <v>38</v>
      </c>
      <c r="B11" s="13" t="s">
        <v>39</v>
      </c>
      <c r="C11" s="12" t="s">
        <v>35</v>
      </c>
      <c r="D11" s="12" t="s">
        <v>40</v>
      </c>
      <c r="E11" s="14" t="s">
        <v>29</v>
      </c>
      <c r="F11" s="13">
        <v>600</v>
      </c>
      <c r="G11" s="15">
        <v>1.5</v>
      </c>
      <c r="H11" s="15">
        <f>$G11*(1+$H$2)*P11</f>
        <v>1.4251108410000002</v>
      </c>
      <c r="I11" s="15">
        <f>$G11*(1+$H$2)*Q11</f>
        <v>0.40143915899999999</v>
      </c>
      <c r="J11" s="15">
        <f>I11+H11</f>
        <v>1.8265500000000001</v>
      </c>
      <c r="K11" s="15">
        <f>H11*F11</f>
        <v>855.06650460000014</v>
      </c>
      <c r="L11" s="15">
        <f>I11*F11</f>
        <v>240.86349540000001</v>
      </c>
      <c r="M11" s="15">
        <f>L11+K11</f>
        <v>1095.9300000000001</v>
      </c>
      <c r="N11" s="16">
        <f>M11/$M$21</f>
        <v>3.5873838883414812e-002</v>
      </c>
      <c r="O11" s="20">
        <f>F11*G11</f>
        <v>900</v>
      </c>
      <c r="P11" s="21">
        <v>0.78022000000000002</v>
      </c>
      <c r="Q11" s="22">
        <f>1-P11</f>
        <v>0.21977999999999998</v>
      </c>
    </row>
    <row r="12" ht="24" customHeight="1">
      <c r="A12" s="8" t="s">
        <v>41</v>
      </c>
      <c r="B12" s="8"/>
      <c r="C12" s="8"/>
      <c r="D12" s="8" t="s">
        <v>42</v>
      </c>
      <c r="E12" s="8"/>
      <c r="F12" s="9"/>
      <c r="G12" s="8"/>
      <c r="H12" s="8"/>
      <c r="I12" s="8"/>
      <c r="J12" s="8"/>
      <c r="K12" s="8"/>
      <c r="L12" s="8"/>
      <c r="M12" s="10">
        <f>SUM(M13:M17)</f>
        <v>17208.999125999999</v>
      </c>
      <c r="N12" s="23">
        <f>M12/$M$21</f>
        <v>0.56331413684354859</v>
      </c>
      <c r="O12" s="20"/>
      <c r="P12" s="21"/>
      <c r="Q12" s="22"/>
    </row>
    <row r="13" ht="26.100000000000001" customHeight="1">
      <c r="A13" s="12" t="s">
        <v>43</v>
      </c>
      <c r="B13" s="13" t="s">
        <v>44</v>
      </c>
      <c r="C13" s="12" t="s">
        <v>35</v>
      </c>
      <c r="D13" s="12" t="s">
        <v>45</v>
      </c>
      <c r="E13" s="14" t="s">
        <v>29</v>
      </c>
      <c r="F13" s="13">
        <v>40</v>
      </c>
      <c r="G13" s="15">
        <v>53.25</v>
      </c>
      <c r="H13" s="15">
        <f>$G13*(1+$H$2)*P13</f>
        <v>10.910403256499999</v>
      </c>
      <c r="I13" s="15">
        <f>$G13*(1+$H$2)*Q13</f>
        <v>53.932121743499998</v>
      </c>
      <c r="J13" s="15">
        <f>H13+I13</f>
        <v>64.842524999999995</v>
      </c>
      <c r="K13" s="15">
        <f>H13*F13</f>
        <v>436.41613025999993</v>
      </c>
      <c r="L13" s="15">
        <f>I13*F13</f>
        <v>2157.28486974</v>
      </c>
      <c r="M13" s="15">
        <f>K13+L13</f>
        <v>2593.701</v>
      </c>
      <c r="N13" s="16">
        <f>M13/$M$21</f>
        <v>8.4901418690748381e-002</v>
      </c>
      <c r="O13" s="20">
        <f>F13*G13</f>
        <v>2130</v>
      </c>
      <c r="P13" s="21">
        <v>0.16825999999999999</v>
      </c>
      <c r="Q13" s="22">
        <f>1-P13</f>
        <v>0.83174000000000003</v>
      </c>
    </row>
    <row r="14" ht="26.100000000000001" customHeight="1">
      <c r="A14" s="12" t="s">
        <v>46</v>
      </c>
      <c r="B14" s="13" t="s">
        <v>47</v>
      </c>
      <c r="C14" s="12" t="s">
        <v>35</v>
      </c>
      <c r="D14" s="12" t="s">
        <v>48</v>
      </c>
      <c r="E14" s="14" t="s">
        <v>29</v>
      </c>
      <c r="F14" s="13">
        <v>70</v>
      </c>
      <c r="G14" s="15">
        <v>8.0500000000000007</v>
      </c>
      <c r="H14" s="15">
        <f>$G14*(1+$H$2)*P14</f>
        <v>4.5811619572950004</v>
      </c>
      <c r="I14" s="15">
        <f>$G14*(1+$H$2)*Q14</f>
        <v>5.2213230427050012</v>
      </c>
      <c r="J14" s="15">
        <f>H14+I14</f>
        <v>9.8024850000000008</v>
      </c>
      <c r="K14" s="15">
        <f>H14*F14</f>
        <v>320.68133701065005</v>
      </c>
      <c r="L14" s="15">
        <f>I14*F14</f>
        <v>365.49261298935011</v>
      </c>
      <c r="M14" s="15">
        <f>K14+L14</f>
        <v>686.1739500000001</v>
      </c>
      <c r="N14" s="16">
        <f>M14/$M$21</f>
        <v>2.2461009123115831e-002</v>
      </c>
      <c r="O14" s="20">
        <f>F14*G14</f>
        <v>563.5</v>
      </c>
      <c r="P14" s="21">
        <v>0.46734700000000001</v>
      </c>
      <c r="Q14" s="22">
        <f>1-P14</f>
        <v>0.53265300000000004</v>
      </c>
    </row>
    <row r="15" ht="26.100000000000001" customHeight="1">
      <c r="A15" s="12" t="s">
        <v>49</v>
      </c>
      <c r="B15" s="13" t="s">
        <v>50</v>
      </c>
      <c r="C15" s="12" t="s">
        <v>27</v>
      </c>
      <c r="D15" s="12" t="s">
        <v>51</v>
      </c>
      <c r="E15" s="14" t="s">
        <v>37</v>
      </c>
      <c r="F15" s="13">
        <v>1200</v>
      </c>
      <c r="G15" s="15">
        <v>9.1899999999999995</v>
      </c>
      <c r="H15" s="15">
        <f>$G15*(1+$H$2)*P15</f>
        <v>4.9702993994610001</v>
      </c>
      <c r="I15" s="15">
        <f>$G15*(1+$H$2)*Q15</f>
        <v>6.2203636005389988</v>
      </c>
      <c r="J15" s="15">
        <f>H15+I15</f>
        <v>11.190662999999999</v>
      </c>
      <c r="K15" s="15">
        <f>H15*F15</f>
        <v>5964.3592793531998</v>
      </c>
      <c r="L15" s="15">
        <f>I15*F15</f>
        <v>7464.4363206467988</v>
      </c>
      <c r="M15" s="15">
        <f>K15+L15</f>
        <v>13428.795599999998</v>
      </c>
      <c r="N15" s="16">
        <f>M15/$M$21</f>
        <v>0.43957410578477607</v>
      </c>
      <c r="O15" s="20">
        <f>F15*G15</f>
        <v>11028</v>
      </c>
      <c r="P15" s="21">
        <v>0.44414700000000001</v>
      </c>
      <c r="Q15" s="22">
        <f>1-P15</f>
        <v>0.55585299999999993</v>
      </c>
    </row>
    <row r="16" ht="26.100000000000001" customHeight="1">
      <c r="A16" s="12" t="s">
        <v>52</v>
      </c>
      <c r="B16" s="13" t="s">
        <v>53</v>
      </c>
      <c r="C16" s="12" t="s">
        <v>27</v>
      </c>
      <c r="D16" s="12" t="s">
        <v>54</v>
      </c>
      <c r="E16" s="14" t="s">
        <v>29</v>
      </c>
      <c r="F16" s="13">
        <v>24</v>
      </c>
      <c r="G16" s="15">
        <v>6.0300000000000002</v>
      </c>
      <c r="H16" s="15">
        <f>$G16*(1+$H$2)*P16</f>
        <v>5.8521786351930007</v>
      </c>
      <c r="I16" s="15">
        <f>$G16*(1+$H$2)*Q16</f>
        <v>1.490552364807</v>
      </c>
      <c r="J16" s="15">
        <f>H16+I16</f>
        <v>7.3427310000000006</v>
      </c>
      <c r="K16" s="15">
        <f>H16*F16</f>
        <v>140.45228724463203</v>
      </c>
      <c r="L16" s="15">
        <f>I16*F16</f>
        <v>35.773256755368003</v>
      </c>
      <c r="M16" s="15">
        <f>K16+L16</f>
        <v>176.22554400000004</v>
      </c>
      <c r="N16" s="16">
        <f>M16/$M$21</f>
        <v>5.7685132924531028e-003</v>
      </c>
      <c r="O16" s="20">
        <f>F16*G16</f>
        <v>144.72</v>
      </c>
      <c r="P16" s="21">
        <v>0.79700300000000002</v>
      </c>
      <c r="Q16" s="22">
        <f>1-P16</f>
        <v>0.20299699999999998</v>
      </c>
    </row>
    <row r="17" ht="39" customHeight="1">
      <c r="A17" s="12" t="s">
        <v>55</v>
      </c>
      <c r="B17" s="13" t="s">
        <v>56</v>
      </c>
      <c r="C17" s="12" t="s">
        <v>27</v>
      </c>
      <c r="D17" s="12" t="s">
        <v>57</v>
      </c>
      <c r="E17" s="14" t="s">
        <v>29</v>
      </c>
      <c r="F17" s="13">
        <v>24</v>
      </c>
      <c r="G17" s="15">
        <v>11.09</v>
      </c>
      <c r="H17" s="15">
        <f>$G17*(1+$H$2)*P17</f>
        <v>3.4811096409540001</v>
      </c>
      <c r="I17" s="15">
        <f>$G17*(1+$H$2)*Q17</f>
        <v>10.023183359046</v>
      </c>
      <c r="J17" s="15">
        <f>H17+I17</f>
        <v>13.504293000000001</v>
      </c>
      <c r="K17" s="15">
        <f>H17*F17</f>
        <v>83.54663138289601</v>
      </c>
      <c r="L17" s="15">
        <f>I17*F17</f>
        <v>240.55640061710398</v>
      </c>
      <c r="M17" s="15">
        <f>K17+L17</f>
        <v>324.10303199999998</v>
      </c>
      <c r="N17" s="16">
        <f>M17/$M$21</f>
        <v>1.0609089952455205e-002</v>
      </c>
      <c r="O17" s="20">
        <f>F17*G17</f>
        <v>266.15999999999997</v>
      </c>
      <c r="P17" s="21">
        <v>0.25777800000000001</v>
      </c>
      <c r="Q17" s="22">
        <f>1-P17</f>
        <v>0.74222199999999994</v>
      </c>
    </row>
    <row r="18" ht="24" customHeight="1">
      <c r="A18" s="8" t="s">
        <v>58</v>
      </c>
      <c r="B18" s="8"/>
      <c r="C18" s="8"/>
      <c r="D18" s="8" t="s">
        <v>59</v>
      </c>
      <c r="E18" s="8"/>
      <c r="F18" s="9"/>
      <c r="G18" s="8"/>
      <c r="H18" s="8"/>
      <c r="I18" s="8"/>
      <c r="J18" s="8"/>
      <c r="K18" s="8"/>
      <c r="L18" s="8"/>
      <c r="M18" s="10">
        <f>SUM(M19:M20)</f>
        <v>10463.306435999999</v>
      </c>
      <c r="N18" s="23">
        <f>M18/$M$21</f>
        <v>0.34250268655193417</v>
      </c>
      <c r="O18" s="20"/>
      <c r="P18" s="21"/>
      <c r="Q18" s="22"/>
    </row>
    <row r="19" ht="24" customHeight="1">
      <c r="A19" s="12" t="s">
        <v>60</v>
      </c>
      <c r="B19" s="13" t="s">
        <v>61</v>
      </c>
      <c r="C19" s="12" t="s">
        <v>27</v>
      </c>
      <c r="D19" s="12" t="s">
        <v>62</v>
      </c>
      <c r="E19" s="14" t="s">
        <v>29</v>
      </c>
      <c r="F19" s="13">
        <v>8</v>
      </c>
      <c r="G19" s="15">
        <v>991.80999999999995</v>
      </c>
      <c r="H19" s="15">
        <f>$G19*(1+$H$2)*P19</f>
        <v>216.97178537816097</v>
      </c>
      <c r="I19" s="15">
        <f>$G19*(1+$H$2)*Q19</f>
        <v>990.75525162183885</v>
      </c>
      <c r="J19" s="15">
        <f>H19+I19</f>
        <v>1207.7270369999999</v>
      </c>
      <c r="K19" s="15">
        <f>H19*F19</f>
        <v>1735.7742830252878</v>
      </c>
      <c r="L19" s="15">
        <f>I19*F19</f>
        <v>7926.0420129747108</v>
      </c>
      <c r="M19" s="15">
        <f>K19+L19</f>
        <v>9661.8162959999991</v>
      </c>
      <c r="N19" s="16">
        <f>M19/$M$21</f>
        <v>0.31626695238186348</v>
      </c>
      <c r="O19" s="20">
        <f>F19*G19</f>
        <v>7934.4799999999996</v>
      </c>
      <c r="P19" s="24">
        <v>0.17965300000000001</v>
      </c>
      <c r="Q19" s="22">
        <f>1-P19</f>
        <v>0.82034699999999994</v>
      </c>
    </row>
    <row r="20" ht="39" customHeight="1">
      <c r="A20" s="12" t="s">
        <v>63</v>
      </c>
      <c r="B20" s="13" t="s">
        <v>64</v>
      </c>
      <c r="C20" s="12" t="s">
        <v>35</v>
      </c>
      <c r="D20" s="12" t="s">
        <v>65</v>
      </c>
      <c r="E20" s="14" t="s">
        <v>37</v>
      </c>
      <c r="F20" s="13">
        <v>60</v>
      </c>
      <c r="G20" s="15">
        <v>10.970000000000001</v>
      </c>
      <c r="H20" s="15">
        <f>$G20*(1+$H$2)*P20</f>
        <v>0.42026135490900002</v>
      </c>
      <c r="I20" s="15">
        <f>$G20*(1+$H$2)*Q20</f>
        <v>12.937907645091</v>
      </c>
      <c r="J20" s="15">
        <f>H20+I20</f>
        <v>13.358169</v>
      </c>
      <c r="K20" s="15">
        <f>H20*F20</f>
        <v>25.215681294540001</v>
      </c>
      <c r="L20" s="15">
        <f>I20*F20</f>
        <v>776.27445870546001</v>
      </c>
      <c r="M20" s="15">
        <f>K20+L20</f>
        <v>801.49014</v>
      </c>
      <c r="N20" s="16">
        <f>M20/$M$21</f>
        <v>2.6235734170070697e-002</v>
      </c>
      <c r="O20" s="25">
        <f>F20*G20</f>
        <v>658.20000000000005</v>
      </c>
      <c r="P20" s="26">
        <v>3.1461000000000003e-002</v>
      </c>
      <c r="Q20" s="27">
        <f>1-P20</f>
        <v>0.96853900000000004</v>
      </c>
    </row>
    <row r="21">
      <c r="A21" s="28"/>
      <c r="B21" s="28"/>
      <c r="C21" s="28"/>
      <c r="D21" s="28"/>
      <c r="E21" s="28"/>
      <c r="F21" s="28"/>
      <c r="G21" s="28"/>
      <c r="H21" s="28"/>
      <c r="I21" s="28"/>
      <c r="J21" s="28" t="s">
        <v>66</v>
      </c>
      <c r="K21" s="29">
        <f>SUM(K19:K20,K13:K17,K8:K11)</f>
        <v>10817.01166447618</v>
      </c>
      <c r="L21" s="29">
        <f>SUM(L19:L20,L13:L17,L8:L11)</f>
        <v>19732.548519523818</v>
      </c>
      <c r="M21" s="29">
        <f>L21+K21</f>
        <v>30549.560183999998</v>
      </c>
      <c r="N21" s="28"/>
    </row>
    <row r="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>
      <c r="A23" s="28"/>
      <c r="B23" s="28"/>
      <c r="C23" s="28"/>
      <c r="D23" s="31"/>
      <c r="E23" s="28"/>
      <c r="F23" s="28"/>
      <c r="G23" s="28"/>
      <c r="H23" s="28"/>
      <c r="I23" s="28"/>
      <c r="J23" s="2" t="s">
        <v>67</v>
      </c>
      <c r="K23" s="28"/>
      <c r="L23" s="29">
        <f>SUM(O8:O20)</f>
        <v>25087.920000000002</v>
      </c>
      <c r="M23" s="28"/>
      <c r="N23" s="28"/>
    </row>
    <row r="24">
      <c r="A24" s="28"/>
      <c r="B24" s="28"/>
      <c r="C24" s="28"/>
      <c r="D24" s="31"/>
      <c r="E24" s="28"/>
      <c r="F24" s="28"/>
      <c r="G24" s="28"/>
      <c r="H24" s="28"/>
      <c r="I24" s="28"/>
      <c r="J24" s="2" t="s">
        <v>68</v>
      </c>
      <c r="K24" s="28"/>
      <c r="L24" s="29">
        <f>L25-L23</f>
        <v>5461.6401839999962</v>
      </c>
      <c r="M24" s="28"/>
      <c r="N24" s="28"/>
    </row>
    <row r="25">
      <c r="A25" s="28"/>
      <c r="B25" s="28"/>
      <c r="C25" s="28"/>
      <c r="D25" s="31"/>
      <c r="E25" s="28"/>
      <c r="F25" s="28"/>
      <c r="G25" s="28"/>
      <c r="H25" s="28"/>
      <c r="I25" s="28"/>
      <c r="J25" s="2" t="s">
        <v>69</v>
      </c>
      <c r="K25" s="28"/>
      <c r="L25" s="29">
        <f>M21</f>
        <v>30549.560183999998</v>
      </c>
      <c r="M25" s="28"/>
      <c r="N25" s="28"/>
    </row>
    <row r="26" ht="60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ht="69.950000000000003" customHeight="1">
      <c r="A27" s="30" t="s">
        <v>70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27">
    <mergeCell ref="E1:G1"/>
    <mergeCell ref="H1:J1"/>
    <mergeCell ref="K1:N1"/>
    <mergeCell ref="E2:G2"/>
    <mergeCell ref="H2:J2"/>
    <mergeCell ref="K2:N2"/>
    <mergeCell ref="A3:N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A23:C23"/>
    <mergeCell ref="J23:K23"/>
    <mergeCell ref="L23:N23"/>
    <mergeCell ref="A24:C24"/>
    <mergeCell ref="J24:K24"/>
    <mergeCell ref="L24:N24"/>
    <mergeCell ref="A25:C25"/>
    <mergeCell ref="J25:K25"/>
    <mergeCell ref="L25:N25"/>
    <mergeCell ref="A27:N27"/>
  </mergeCells>
  <printOptions headings="0" gridLines="0"/>
  <pageMargins left="0.5" right="0.5" top="1" bottom="1" header="0.5" footer="0.5"/>
  <pageSetup paperSize="9" scale="59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&amp;L &amp;CMunicípio de Ijuí
CNPJ: 90.738.196/0001-09 &amp;R</oddHeader>
    <oddFooter>&amp;L &amp;CR. Benjamin Constant  - Centro - Ijuí / RS
 / saul@ijui.rs.gov.br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revision>1</cp:revision>
  <dcterms:created xsi:type="dcterms:W3CDTF">2023-09-01T14:03:02Z</dcterms:created>
  <dcterms:modified xsi:type="dcterms:W3CDTF">2023-09-27T13:07:25Z</dcterms:modified>
</cp:coreProperties>
</file>